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1710" yWindow="195" windowWidth="6555" windowHeight="6060" activeTab="0"/>
  </bookViews>
  <sheets>
    <sheet name="Sayfa1" sheetId="1" r:id="rId1"/>
  </sheets>
  <definedNames>
    <definedName name="DEĞER">'Sayfa1'!#REF!</definedName>
    <definedName name="SONUÇ">'Sayfa1'!$E$36:$E$42</definedName>
  </definedNames>
  <calcPr fullCalcOnLoad="1"/>
</workbook>
</file>

<file path=xl/sharedStrings.xml><?xml version="1.0" encoding="utf-8"?>
<sst xmlns="http://schemas.openxmlformats.org/spreadsheetml/2006/main" count="42" uniqueCount="32">
  <si>
    <t>KAZAN KAPASİTESİ (kcal/h) =</t>
  </si>
  <si>
    <t>&lt;= DEĞER GİRİNİZ</t>
  </si>
  <si>
    <t>KAZAN KAPASİTESİ (kW) =</t>
  </si>
  <si>
    <r>
      <t xml:space="preserve">TESİSATIN SU HACMİ  =          KAZAN KAPASİTESİ (Kw) x </t>
    </r>
    <r>
      <rPr>
        <b/>
        <sz val="10"/>
        <color indexed="10"/>
        <rFont val="Arial Tur"/>
        <family val="2"/>
      </rPr>
      <t>ISITMA FAKTÖRÜ</t>
    </r>
  </si>
  <si>
    <t>LİTRE</t>
  </si>
  <si>
    <t>=</t>
  </si>
  <si>
    <t xml:space="preserve">   x</t>
  </si>
  <si>
    <t xml:space="preserve">YERDEN ISITMA </t>
  </si>
  <si>
    <t>ÇELİK RADYATÖR</t>
  </si>
  <si>
    <t>DÖKÜM RADYATÖR</t>
  </si>
  <si>
    <t>PANEL RADYATÖR</t>
  </si>
  <si>
    <t>KONVEKTÖR</t>
  </si>
  <si>
    <t>GENLEŞEN SU HACMİ ( Ve ) =</t>
  </si>
  <si>
    <t>TESİSATIN SU HACMİ      X</t>
  </si>
  <si>
    <t>K 2,86</t>
  </si>
  <si>
    <t>90-70 ISITMA</t>
  </si>
  <si>
    <t>K 0,61</t>
  </si>
  <si>
    <t>SOĞUTMA</t>
  </si>
  <si>
    <t>K 1,2</t>
  </si>
  <si>
    <t>55-45 ISITMA</t>
  </si>
  <si>
    <t>SİSTEM SOĞUKKEN TANKTAKİ SU MİKTARI ( Vv )  =</t>
  </si>
  <si>
    <t>TESİSATIN SU HACMİ x 0.005</t>
  </si>
  <si>
    <t>Paçma ( EMNİYET VENTİLİ AÇMA BASINCI ) = Pstatik + 1 ( Bar )</t>
  </si>
  <si>
    <t xml:space="preserve">      Pe = </t>
  </si>
  <si>
    <t>Paçma - 0.5 ( Bar )</t>
  </si>
  <si>
    <t>Paçma =</t>
  </si>
  <si>
    <t>( Bar )</t>
  </si>
  <si>
    <t>BİNA YÜKSEKLİĞİ (m )</t>
  </si>
  <si>
    <t>Pstatik =</t>
  </si>
  <si>
    <t xml:space="preserve">KÜÇÜK KAPASİTELERDE NOMİNAL HACİM   Vv </t>
  </si>
  <si>
    <t xml:space="preserve">BÜYÜK KAPASİTELERDE NOMİNAL HACİM   Vv </t>
  </si>
  <si>
    <t xml:space="preserve"> GENLEŞME DEPOSU SEÇİMİ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</si>
</sst>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0.00000000000"/>
    <numFmt numFmtId="182" formatCode="0.000000000000"/>
    <numFmt numFmtId="183" formatCode="0.0000000000000"/>
    <numFmt numFmtId="184" formatCode="0.00000000000000"/>
    <numFmt numFmtId="185" formatCode="0.000000000000000"/>
    <numFmt numFmtId="186" formatCode="_-* #,##0.0\ _T_L_-;\-* #,##0.0\ _T_L_-;_-* &quot;-&quot;??\ _T_L_-;_-@_-"/>
    <numFmt numFmtId="187" formatCode="_-* #,##0\ _T_L_-;\-* #,##0\ _T_L_-;_-* &quot;-&quot;??\ _T_L_-;_-@_-"/>
    <numFmt numFmtId="188" formatCode="#,##0\ ;[Red]\-#,##0"/>
    <numFmt numFmtId="189" formatCode="#,##0.00\ _T_L"/>
    <numFmt numFmtId="190" formatCode="#,##0.00\ _m_S_S"/>
    <numFmt numFmtId="191" formatCode="#,##0\ _m_S_S"/>
    <numFmt numFmtId="192" formatCode="#,###\ &quot;mSS&quot;"/>
    <numFmt numFmtId="193" formatCode="#,###\ &quot;bar&quot;"/>
    <numFmt numFmtId="194" formatCode="0\ &quot;bar&quot;"/>
    <numFmt numFmtId="195" formatCode="0.0\ &quot;bar&quot;"/>
  </numFmts>
  <fonts count="44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b/>
      <sz val="16"/>
      <name val="Arial Tur"/>
      <family val="2"/>
    </font>
    <font>
      <b/>
      <sz val="10"/>
      <color indexed="10"/>
      <name val="Arial Tur"/>
      <family val="2"/>
    </font>
    <font>
      <b/>
      <i/>
      <sz val="10"/>
      <color indexed="10"/>
      <name val="Arial Tur"/>
      <family val="2"/>
    </font>
    <font>
      <b/>
      <sz val="10"/>
      <color indexed="12"/>
      <name val="Arial Tur"/>
      <family val="2"/>
    </font>
    <font>
      <b/>
      <sz val="10"/>
      <color indexed="14"/>
      <name val="Arial Tur"/>
      <family val="2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/>
    </xf>
    <xf numFmtId="0" fontId="5" fillId="33" borderId="0" xfId="0" applyFont="1" applyFill="1" applyAlignment="1" applyProtection="1">
      <alignment/>
      <protection locked="0"/>
    </xf>
    <xf numFmtId="187" fontId="5" fillId="33" borderId="0" xfId="53" applyNumberFormat="1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1" fontId="7" fillId="34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" fontId="7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79" fontId="7" fillId="34" borderId="0" xfId="0" applyNumberFormat="1" applyFont="1" applyFill="1" applyAlignment="1" applyProtection="1">
      <alignment horizontal="right"/>
      <protection/>
    </xf>
    <xf numFmtId="17" fontId="0" fillId="0" borderId="0" xfId="0" applyNumberFormat="1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79" fontId="7" fillId="34" borderId="0" xfId="0" applyNumberFormat="1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186" fontId="7" fillId="34" borderId="0" xfId="0" applyNumberFormat="1" applyFont="1" applyFill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1" fontId="8" fillId="35" borderId="0" xfId="0" applyNumberFormat="1" applyFont="1" applyFill="1" applyAlignment="1" applyProtection="1">
      <alignment/>
      <protection/>
    </xf>
    <xf numFmtId="1" fontId="8" fillId="0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0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outlinePr summaryRight="0"/>
  </sheetPr>
  <dimension ref="A1:J49"/>
  <sheetViews>
    <sheetView tabSelected="1" zoomScalePageLayoutView="0" workbookViewId="0" topLeftCell="A1">
      <selection activeCell="K23" sqref="K23"/>
    </sheetView>
  </sheetViews>
  <sheetFormatPr defaultColWidth="9.00390625" defaultRowHeight="12.75" outlineLevelCol="1"/>
  <cols>
    <col min="1" max="1" width="10.125" style="7" customWidth="1"/>
    <col min="2" max="2" width="9.75390625" style="7" customWidth="1" outlineLevel="1"/>
    <col min="3" max="3" width="15.75390625" style="7" customWidth="1" outlineLevel="1"/>
    <col min="4" max="4" width="13.25390625" style="7" customWidth="1" outlineLevel="1"/>
    <col min="5" max="5" width="11.625" style="7" customWidth="1" outlineLevel="1"/>
    <col min="6" max="6" width="9.125" style="7" customWidth="1" outlineLevel="1"/>
    <col min="7" max="7" width="9.125" style="7" customWidth="1"/>
    <col min="8" max="8" width="11.375" style="7" customWidth="1"/>
    <col min="9" max="16384" width="9.125" style="7" customWidth="1"/>
  </cols>
  <sheetData>
    <row r="1" ht="20.25">
      <c r="A1" s="6" t="s">
        <v>31</v>
      </c>
    </row>
    <row r="3" spans="1:7" s="9" customFormat="1" ht="12.75">
      <c r="A3" s="8" t="s">
        <v>0</v>
      </c>
      <c r="D3" s="4">
        <v>90000</v>
      </c>
      <c r="F3" s="10" t="s">
        <v>1</v>
      </c>
      <c r="G3" s="7"/>
    </row>
    <row r="4" s="9" customFormat="1" ht="12.75">
      <c r="D4" s="11"/>
    </row>
    <row r="5" spans="1:4" s="9" customFormat="1" ht="12.75">
      <c r="A5" s="8" t="s">
        <v>2</v>
      </c>
      <c r="D5" s="12">
        <f>D3/860</f>
        <v>104.65116279069767</v>
      </c>
    </row>
    <row r="6" s="9" customFormat="1" ht="12.75"/>
    <row r="7" s="8" customFormat="1" ht="12.75">
      <c r="A7" s="8" t="s">
        <v>3</v>
      </c>
    </row>
    <row r="8" spans="6:8" s="9" customFormat="1" ht="12.75">
      <c r="F8" s="31"/>
      <c r="G8" s="31"/>
      <c r="H8" s="31"/>
    </row>
    <row r="9" spans="1:9" s="9" customFormat="1" ht="12.75">
      <c r="A9" s="12">
        <f>D9*F9</f>
        <v>1936.046511627907</v>
      </c>
      <c r="B9" s="13" t="s">
        <v>4</v>
      </c>
      <c r="C9" s="14" t="s">
        <v>5</v>
      </c>
      <c r="D9" s="12">
        <f>D5</f>
        <v>104.65116279069767</v>
      </c>
      <c r="E9" s="15" t="s">
        <v>6</v>
      </c>
      <c r="F9" s="30">
        <f>IF(G49=1,18.5,IF(G49=2,16,IF(G49=3,12,(IF(G49=4,8.33,IF(G49=5,5.2))))))</f>
        <v>18.5</v>
      </c>
      <c r="G9" s="31"/>
      <c r="H9" s="32"/>
      <c r="I9" s="3"/>
    </row>
    <row r="10" spans="1:9" s="9" customFormat="1" ht="12.75">
      <c r="A10" s="16"/>
      <c r="B10" s="17"/>
      <c r="C10" s="18"/>
      <c r="D10" s="16"/>
      <c r="E10" s="15"/>
      <c r="F10" s="30"/>
      <c r="G10" s="31"/>
      <c r="H10" s="32"/>
      <c r="I10" s="3"/>
    </row>
    <row r="11" spans="1:9" s="9" customFormat="1" ht="12.75">
      <c r="A11" s="16"/>
      <c r="B11" s="17"/>
      <c r="C11" s="18"/>
      <c r="D11" s="1" t="s">
        <v>7</v>
      </c>
      <c r="E11" s="2"/>
      <c r="F11" s="3">
        <v>18.5</v>
      </c>
      <c r="H11" s="10"/>
      <c r="I11" s="3"/>
    </row>
    <row r="12" spans="1:9" s="9" customFormat="1" ht="12.75">
      <c r="A12" s="16"/>
      <c r="B12" s="17"/>
      <c r="C12" s="18"/>
      <c r="D12" s="1" t="s">
        <v>8</v>
      </c>
      <c r="E12" s="2"/>
      <c r="F12" s="2">
        <v>16</v>
      </c>
      <c r="H12" s="10"/>
      <c r="I12" s="3"/>
    </row>
    <row r="13" spans="1:9" s="9" customFormat="1" ht="12.75">
      <c r="A13" s="16"/>
      <c r="B13" s="17"/>
      <c r="C13" s="18"/>
      <c r="D13" s="1" t="s">
        <v>9</v>
      </c>
      <c r="E13" s="2"/>
      <c r="F13" s="2">
        <v>12</v>
      </c>
      <c r="H13" s="10"/>
      <c r="I13" s="3"/>
    </row>
    <row r="14" spans="1:9" s="9" customFormat="1" ht="12.75">
      <c r="A14" s="16"/>
      <c r="B14" s="17"/>
      <c r="C14" s="18"/>
      <c r="D14" s="1" t="s">
        <v>10</v>
      </c>
      <c r="E14" s="2"/>
      <c r="F14" s="2">
        <v>8.33</v>
      </c>
      <c r="H14" s="10"/>
      <c r="I14" s="3"/>
    </row>
    <row r="15" spans="1:9" s="9" customFormat="1" ht="12.75">
      <c r="A15" s="16"/>
      <c r="B15" s="17"/>
      <c r="C15" s="18"/>
      <c r="D15" s="1" t="s">
        <v>11</v>
      </c>
      <c r="E15" s="2"/>
      <c r="F15" s="2">
        <v>5.2</v>
      </c>
      <c r="H15" s="10"/>
      <c r="I15" s="3"/>
    </row>
    <row r="16" spans="6:8" s="9" customFormat="1" ht="12.75">
      <c r="F16" s="31"/>
      <c r="G16" s="31"/>
      <c r="H16" s="31"/>
    </row>
    <row r="17" spans="1:8" s="8" customFormat="1" ht="13.5" thickBot="1">
      <c r="A17" s="8" t="s">
        <v>12</v>
      </c>
      <c r="D17" s="19" t="s">
        <v>13</v>
      </c>
      <c r="E17" s="19"/>
      <c r="F17" s="35">
        <f>IF(G47=1,3.55,IF(G47=3,1.2,IF(G47=2,0.61)))</f>
        <v>3.55</v>
      </c>
      <c r="G17" s="33"/>
      <c r="H17" s="34"/>
    </row>
    <row r="18" spans="5:9" s="9" customFormat="1" ht="12.75">
      <c r="E18" s="14">
        <v>100</v>
      </c>
      <c r="F18" s="31"/>
      <c r="G18" s="33"/>
      <c r="H18" s="31"/>
      <c r="I18" s="7"/>
    </row>
    <row r="19" spans="3:9" s="9" customFormat="1" ht="12.75">
      <c r="C19" s="20" t="s">
        <v>5</v>
      </c>
      <c r="D19" s="21">
        <f>A9*F17/100</f>
        <v>68.7296511627907</v>
      </c>
      <c r="E19" s="13" t="s">
        <v>4</v>
      </c>
      <c r="F19" s="22" t="s">
        <v>14</v>
      </c>
      <c r="G19" s="9" t="s">
        <v>15</v>
      </c>
      <c r="I19" s="7"/>
    </row>
    <row r="20" spans="6:9" s="9" customFormat="1" ht="12.75">
      <c r="F20" s="9" t="s">
        <v>16</v>
      </c>
      <c r="G20" s="9" t="s">
        <v>17</v>
      </c>
      <c r="I20" s="7"/>
    </row>
    <row r="21" spans="6:9" s="9" customFormat="1" ht="12.75">
      <c r="F21" s="9" t="s">
        <v>18</v>
      </c>
      <c r="G21" s="9" t="s">
        <v>19</v>
      </c>
      <c r="I21" s="7"/>
    </row>
    <row r="22" spans="1:6" s="8" customFormat="1" ht="12.75">
      <c r="A22" s="8" t="s">
        <v>20</v>
      </c>
      <c r="F22" s="23" t="s">
        <v>21</v>
      </c>
    </row>
    <row r="23" spans="5:7" s="9" customFormat="1" ht="12.75">
      <c r="E23" s="15" t="s">
        <v>5</v>
      </c>
      <c r="F23" s="24">
        <f>A9*0.005</f>
        <v>9.680232558139535</v>
      </c>
      <c r="G23" s="13" t="s">
        <v>4</v>
      </c>
    </row>
    <row r="24" s="9" customFormat="1" ht="12.75"/>
    <row r="25" spans="1:10" s="8" customFormat="1" ht="12.75">
      <c r="A25" s="8" t="s">
        <v>22</v>
      </c>
      <c r="B25" s="9"/>
      <c r="C25" s="9"/>
      <c r="D25" s="9"/>
      <c r="H25" s="7"/>
      <c r="I25" s="7"/>
      <c r="J25" s="7"/>
    </row>
    <row r="26" spans="8:10" s="9" customFormat="1" ht="12.75">
      <c r="H26" s="7"/>
      <c r="I26" s="7"/>
      <c r="J26" s="7"/>
    </row>
    <row r="27" spans="8:10" s="9" customFormat="1" ht="12.75">
      <c r="H27" s="7"/>
      <c r="I27" s="7"/>
      <c r="J27" s="7"/>
    </row>
    <row r="28" spans="1:10" s="9" customFormat="1" ht="12.75">
      <c r="A28" s="8" t="s">
        <v>23</v>
      </c>
      <c r="B28" s="8" t="s">
        <v>24</v>
      </c>
      <c r="C28" s="8"/>
      <c r="D28" s="20" t="s">
        <v>25</v>
      </c>
      <c r="E28" s="25">
        <f>IF(E32&lt;15,2.5,IF(E32&lt;25,3.5,IF(E32&lt;35,4.5,IF(E32&lt;45,5.5,"KONTROL ET"))))</f>
        <v>3.5</v>
      </c>
      <c r="F28" s="8" t="s">
        <v>26</v>
      </c>
      <c r="G28" s="10"/>
      <c r="H28" s="7"/>
      <c r="I28" s="7"/>
      <c r="J28" s="7"/>
    </row>
    <row r="29" spans="5:10" s="9" customFormat="1" ht="12.75">
      <c r="E29" s="7"/>
      <c r="H29" s="7"/>
      <c r="I29" s="7"/>
      <c r="J29" s="7"/>
    </row>
    <row r="30" spans="1:3" s="9" customFormat="1" ht="12.75">
      <c r="A30" s="8" t="s">
        <v>23</v>
      </c>
      <c r="B30" s="26">
        <f>E28-0.5</f>
        <v>3</v>
      </c>
      <c r="C30" s="8" t="s">
        <v>26</v>
      </c>
    </row>
    <row r="31" s="9" customFormat="1" ht="12.75"/>
    <row r="32" spans="4:7" s="9" customFormat="1" ht="12.75">
      <c r="D32" s="20" t="s">
        <v>27</v>
      </c>
      <c r="E32" s="5">
        <v>20</v>
      </c>
      <c r="G32" s="10" t="s">
        <v>1</v>
      </c>
    </row>
    <row r="33" s="9" customFormat="1" ht="12.75">
      <c r="H33" s="7"/>
    </row>
    <row r="34" spans="4:10" s="9" customFormat="1" ht="12.75">
      <c r="D34" s="20" t="s">
        <v>28</v>
      </c>
      <c r="E34" s="27">
        <f>E32/10</f>
        <v>2</v>
      </c>
      <c r="F34" s="8" t="s">
        <v>26</v>
      </c>
      <c r="H34" s="7"/>
      <c r="I34" s="7"/>
      <c r="J34" s="7"/>
    </row>
    <row r="35" spans="8:10" s="9" customFormat="1" ht="12.75">
      <c r="H35" s="7"/>
      <c r="I35" s="7"/>
      <c r="J35" s="7"/>
    </row>
    <row r="36" spans="1:10" s="8" customFormat="1" ht="12.75">
      <c r="A36" s="8" t="s">
        <v>29</v>
      </c>
      <c r="E36" s="28">
        <f>(D19+F23)*(B30+1)/(B30-E34)</f>
        <v>313.63953488372096</v>
      </c>
      <c r="F36" s="13" t="s">
        <v>4</v>
      </c>
      <c r="H36" s="7"/>
      <c r="I36" s="7"/>
      <c r="J36" s="7"/>
    </row>
    <row r="37" spans="5:10" s="8" customFormat="1" ht="12.75">
      <c r="E37" s="29"/>
      <c r="F37" s="13"/>
      <c r="H37" s="7"/>
      <c r="I37" s="7"/>
      <c r="J37" s="7"/>
    </row>
    <row r="38" spans="5:10" s="8" customFormat="1" ht="12.75">
      <c r="E38" s="29"/>
      <c r="F38" s="13"/>
      <c r="H38" s="7"/>
      <c r="I38" s="7"/>
      <c r="J38" s="7"/>
    </row>
    <row r="39" spans="5:10" s="8" customFormat="1" ht="12.75">
      <c r="E39" s="29"/>
      <c r="F39" s="13"/>
      <c r="H39" s="7"/>
      <c r="I39" s="7"/>
      <c r="J39" s="7"/>
    </row>
    <row r="40" spans="5:10" s="8" customFormat="1" ht="12.75">
      <c r="E40" s="29"/>
      <c r="F40" s="13"/>
      <c r="H40" s="7"/>
      <c r="I40" s="7"/>
      <c r="J40" s="7"/>
    </row>
    <row r="41" spans="1:10" s="9" customFormat="1" ht="12.75">
      <c r="A41" s="8"/>
      <c r="E41" s="29"/>
      <c r="H41" s="7"/>
      <c r="I41" s="7"/>
      <c r="J41" s="7"/>
    </row>
    <row r="42" spans="1:10" s="9" customFormat="1" ht="12.75">
      <c r="A42" s="8" t="s">
        <v>30</v>
      </c>
      <c r="E42" s="28">
        <f>(D19*(B30+1)/(B30-E34))+F23</f>
        <v>284.59883720930236</v>
      </c>
      <c r="F42" s="13" t="s">
        <v>4</v>
      </c>
      <c r="H42" s="7"/>
      <c r="I42" s="7"/>
      <c r="J42" s="7"/>
    </row>
    <row r="47" spans="6:8" ht="12.75">
      <c r="F47" s="33"/>
      <c r="G47" s="31">
        <v>1</v>
      </c>
      <c r="H47" s="33"/>
    </row>
    <row r="48" spans="6:8" ht="12.75">
      <c r="F48" s="33"/>
      <c r="G48" s="33"/>
      <c r="H48" s="33"/>
    </row>
    <row r="49" spans="6:8" ht="12.75">
      <c r="F49" s="33"/>
      <c r="G49" s="33">
        <v>1</v>
      </c>
      <c r="H49" s="33"/>
    </row>
  </sheetData>
  <sheetProtection/>
  <printOptions/>
  <pageMargins left="0.56" right="0.75" top="1" bottom="1" header="0.5" footer="0.5"/>
  <pageSetup horizontalDpi="300" verticalDpi="300" orientation="portrait" paperSize="9" r:id="rId2"/>
  <headerFooter alignWithMargins="0">
    <oddHeader>&amp;C&amp;A</oddHeader>
    <oddFooter>&amp;CSayfa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Bilinmeyen Kullanıcı</dc:creator>
  <cp:keywords/>
  <dc:description/>
  <cp:lastModifiedBy>Yaman Engin</cp:lastModifiedBy>
  <cp:lastPrinted>1998-12-10T11:49:38Z</cp:lastPrinted>
  <dcterms:created xsi:type="dcterms:W3CDTF">1997-09-25T13:56:29Z</dcterms:created>
  <dcterms:modified xsi:type="dcterms:W3CDTF">2020-01-06T09:34:23Z</dcterms:modified>
  <cp:category/>
  <cp:version/>
  <cp:contentType/>
  <cp:contentStatus/>
</cp:coreProperties>
</file>